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75" activeTab="0"/>
  </bookViews>
  <sheets>
    <sheet name="FULL1" sheetId="1" r:id="rId1"/>
    <sheet name="FULL2" sheetId="2" r:id="rId2"/>
  </sheets>
  <definedNames/>
  <calcPr fullCalcOnLoad="1"/>
</workbook>
</file>

<file path=xl/comments1.xml><?xml version="1.0" encoding="utf-8"?>
<comments xmlns="http://schemas.openxmlformats.org/spreadsheetml/2006/main">
  <authors>
    <author>Carme pin?s</author>
  </authors>
  <commentList>
    <comment ref="A32" authorId="0">
      <text>
        <r>
          <rPr>
            <sz val="9"/>
            <rFont val="Tahoma"/>
            <family val="0"/>
          </rPr>
          <t xml:space="preserve">
Escoles de 3 línies de parvulari i educació primària o amb una plantilla de 33 o més mestres; centres específics d'educació especial amb 10 o més
mestres tutors. (Tipus Centre E)</t>
        </r>
      </text>
    </comment>
    <comment ref="A35" authorId="0">
      <text>
        <r>
          <rPr>
            <sz val="9"/>
            <rFont val="Tahoma"/>
            <family val="0"/>
          </rPr>
          <t xml:space="preserve">Escoles de 2 línies de parvulari i educació primària o amb una plantilla de 24 a 32 mestres; centres específics d'educació especial amb 9 o menys mestres (Tipus Centre F )
</t>
        </r>
      </text>
    </comment>
    <comment ref="A38" authorId="0">
      <text>
        <r>
          <rPr>
            <sz val="9"/>
            <rFont val="Tahoma"/>
            <family val="0"/>
          </rPr>
          <t xml:space="preserve">
Escoles amb plantilla de 20 a 23 mestres
(Tipus Centre G)</t>
        </r>
      </text>
    </comment>
    <comment ref="A41" authorId="0">
      <text>
        <r>
          <rPr>
            <sz val="9"/>
            <rFont val="Tahoma"/>
            <family val="0"/>
          </rPr>
          <t xml:space="preserve">
Escoles d'1 línia de parvulari i educació primària o amb una plantilla de 10 a 19 mestres, zones escolars rurals. Centres de formació de persones adultes i centres penitenciaris de 1a especial i de 1a categoria.
(Tipus Centre H)</t>
        </r>
      </text>
    </comment>
    <comment ref="A44" authorId="0">
      <text>
        <r>
          <rPr>
            <sz val="9"/>
            <rFont val="Tahoma"/>
            <family val="0"/>
          </rPr>
          <t xml:space="preserve">Escoles d'estructura cíclica o plantilla de 4 a 9 mestres.
Centres de Formació d'Adults i Centres Penitenciaris de 2a categoria.
(Tipus Centre I)
</t>
        </r>
      </text>
    </comment>
    <comment ref="A47" authorId="0">
      <text>
        <r>
          <rPr>
            <sz val="9"/>
            <rFont val="Tahoma"/>
            <family val="0"/>
          </rPr>
          <t xml:space="preserve">Escoles d'estructura unitària o plantilla d'1 a 3 mestres.
Centres de formació de persones adultes
(Tipus Centre J)
</t>
        </r>
      </text>
    </comment>
    <comment ref="A70" authorId="0">
      <text>
        <r>
          <rPr>
            <sz val="9"/>
            <rFont val="Tahoma"/>
            <family val="0"/>
          </rPr>
          <t xml:space="preserve">Qualsevol càrrec de coordinació ( lingüístic, de cicle, prevenció de riscos,  serveis, etc) en centres de Primària i Secundària. Caps de departament. Tutories de la ESO. 
</t>
        </r>
      </text>
    </comment>
    <comment ref="A53" authorId="0">
      <text>
        <r>
          <rPr>
            <sz val="9"/>
            <rFont val="Tahoma"/>
            <family val="0"/>
          </rPr>
          <t xml:space="preserve">
Instituts amb 31 o més grups, escoles oficials d'idiomes i escoles d'art amb 75 o més professors (Tipus Centre A)</t>
        </r>
      </text>
    </comment>
    <comment ref="A56" authorId="0">
      <text>
        <r>
          <rPr>
            <sz val="9"/>
            <rFont val="Tahoma"/>
            <family val="0"/>
          </rPr>
          <t xml:space="preserve">Instituts de 22 fins 30 grups, escoles oficials d'idiomes, escoles d'art de 50 a 74 professors (Tipus Centre B)
</t>
        </r>
      </text>
    </comment>
    <comment ref="A59" authorId="0">
      <text>
        <r>
          <rPr>
            <sz val="9"/>
            <rFont val="Tahoma"/>
            <family val="0"/>
          </rPr>
          <t xml:space="preserve">
Instituts de 12 fins 21 grups, escoles oficials d'idiomes, escoles d'art de 30 a 49 professors (Tipus Centre C)</t>
        </r>
      </text>
    </comment>
    <comment ref="A62" authorId="0">
      <text>
        <r>
          <rPr>
            <sz val="9"/>
            <rFont val="Tahoma"/>
            <family val="0"/>
          </rPr>
          <t xml:space="preserve">
Instituts i seccions de fins a 11 grups i escoles oficials d'idiomes i escoles
d'Art amb menys de 29 professors 
(Tipus Centre D)</t>
        </r>
      </text>
    </comment>
    <comment ref="A71" authorId="0">
      <text>
        <r>
          <rPr>
            <sz val="9"/>
            <rFont val="Tahoma"/>
            <family val="0"/>
          </rPr>
          <t xml:space="preserve">Tutors, especialistes, tutors Aula Acollida i Unitats d'Ed. Especial. 
</t>
        </r>
      </text>
    </comment>
  </commentList>
</comments>
</file>

<file path=xl/sharedStrings.xml><?xml version="1.0" encoding="utf-8"?>
<sst xmlns="http://schemas.openxmlformats.org/spreadsheetml/2006/main" count="114" uniqueCount="72">
  <si>
    <t xml:space="preserve">COS MESTRES (A2) </t>
  </si>
  <si>
    <t>SOU BASE</t>
  </si>
  <si>
    <t>nº triennis</t>
  </si>
  <si>
    <t>Total triennis</t>
  </si>
  <si>
    <t>PRIMÀRIA</t>
  </si>
  <si>
    <t>NIVELL 21</t>
  </si>
  <si>
    <t>NIVELL 24</t>
  </si>
  <si>
    <t>PTFP</t>
  </si>
  <si>
    <t>COS I NIVELL AL QUAL PERTANYS</t>
  </si>
  <si>
    <t>ESO</t>
  </si>
  <si>
    <t xml:space="preserve">COS SECUNDÀRIA (A1) </t>
  </si>
  <si>
    <t>PROFESSOR SECUNDÀRIA</t>
  </si>
  <si>
    <t xml:space="preserve">CATEDRÀTIC </t>
  </si>
  <si>
    <t>NIVELL 26</t>
  </si>
  <si>
    <t>APLICATIU PER CALCULAR LA PAGA EXTRAORDINÀRIA</t>
  </si>
  <si>
    <t xml:space="preserve">INTRODUCCIÓ DADES BÀSIQUES: </t>
  </si>
  <si>
    <t>ANTIGÜITAT</t>
  </si>
  <si>
    <t>INTRODUCCIÓ DADES COMPLEMENTÀRIES:</t>
  </si>
  <si>
    <t xml:space="preserve">ORGANS UNIPERSONALS - COORDINACIÓ- TUTORIES- </t>
  </si>
  <si>
    <t>Centres d'Infantil-Primària-Ed Especial.-CFA-Centres Penitenciaris</t>
  </si>
  <si>
    <t>Tipologia del centre</t>
  </si>
  <si>
    <t xml:space="preserve">Tipus E </t>
  </si>
  <si>
    <t xml:space="preserve">Càrrec </t>
  </si>
  <si>
    <t>Direcció</t>
  </si>
  <si>
    <t>Secretaria</t>
  </si>
  <si>
    <t>Tipus D</t>
  </si>
  <si>
    <t>Tipus C</t>
  </si>
  <si>
    <t>Tipus F</t>
  </si>
  <si>
    <t>Tipus G</t>
  </si>
  <si>
    <t>Tipus H</t>
  </si>
  <si>
    <t>Tipus I</t>
  </si>
  <si>
    <t>Tipus J</t>
  </si>
  <si>
    <t>Nº TRIENNI ASSOLIT</t>
  </si>
  <si>
    <t>Situa cursor en la tipologia de centre per cercar el que et correspon</t>
  </si>
  <si>
    <t>Codi 085-PAGA ADDICIONAL ESP</t>
  </si>
  <si>
    <t>ANTIGÜITAT- TRIENNIS</t>
  </si>
  <si>
    <t>COS MESTRES- A2</t>
  </si>
  <si>
    <t>COMPL. DESTÍ</t>
  </si>
  <si>
    <t>TOTAL -003</t>
  </si>
  <si>
    <t>COM. ESP. GRAL</t>
  </si>
  <si>
    <t>COM ESP. ESTADIS</t>
  </si>
  <si>
    <t>nº estadis</t>
  </si>
  <si>
    <t>Total Estadis</t>
  </si>
  <si>
    <t>Codi 003-PAGA EXTRAORD.</t>
  </si>
  <si>
    <t>C. ESP. COM SING</t>
  </si>
  <si>
    <t>TOTAL-085</t>
  </si>
  <si>
    <t>COS SECUNDÀRIA- A1</t>
  </si>
  <si>
    <t>COS A2</t>
  </si>
  <si>
    <t>COS A1</t>
  </si>
  <si>
    <t>Nº ESTADI RECONEGUT</t>
  </si>
  <si>
    <t>RESULTAT FINAL PAGA EXTRAORDINÀRIA- 2012</t>
  </si>
  <si>
    <t>Instituts, escoles oficials d'idiomes i escoles d'arts i oficis artístics</t>
  </si>
  <si>
    <t>Tipus A</t>
  </si>
  <si>
    <t>Tipus B</t>
  </si>
  <si>
    <t>Cap d'Estu-Secretari</t>
  </si>
  <si>
    <t xml:space="preserve">Altres situacions relacionades amb el lloc de treball i funcions: </t>
  </si>
  <si>
    <t>Càrrec de Coordinador/a en qualsevol centre</t>
  </si>
  <si>
    <t>Funció Tutorial en qualsevol centre educatiu</t>
  </si>
  <si>
    <t>Mestre en un centre penitenciari</t>
  </si>
  <si>
    <t>Mestre itinerant en una escola rural</t>
  </si>
  <si>
    <t>Mestre en un centre de formació d'adults</t>
  </si>
  <si>
    <t xml:space="preserve">( si has marcat alguna de les anteriors NO pots marcar cap de les següents) </t>
  </si>
  <si>
    <t>MARCA UNA ÚNICA CREU (majúscula)</t>
  </si>
  <si>
    <t>FULL DE CÀLCUL PAGA EXTRAORDINÀRIA DESEMBRE 2012</t>
  </si>
  <si>
    <t>Coodinadors/es territorials LICS</t>
  </si>
  <si>
    <t>Assessors i Assessores LICS</t>
  </si>
  <si>
    <t>Personal docent en Serveis Educatius</t>
  </si>
  <si>
    <t>Direccions SSEE/Responsable Extensió CRP</t>
  </si>
  <si>
    <t>Adjunt Direcció CREDA</t>
  </si>
  <si>
    <t>Mestre AUDICIO I LLENG i CREDV</t>
  </si>
  <si>
    <t>només posa-hi el nº(lloc ombrejat)</t>
  </si>
  <si>
    <t>PART PROPORCIONAL DE L'1 -JUNY A 14 JULIOL ( A RECLAMAR)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</si>
</sst>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5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medium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double">
        <color indexed="10"/>
      </left>
      <right style="double">
        <color indexed="10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6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36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28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0" borderId="31" xfId="0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32" xfId="0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1" fontId="5" fillId="38" borderId="34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2" fillId="0" borderId="29" xfId="0" applyFont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5" fillId="39" borderId="37" xfId="0" applyFont="1" applyFill="1" applyBorder="1" applyAlignment="1">
      <alignment/>
    </xf>
    <xf numFmtId="0" fontId="5" fillId="39" borderId="37" xfId="0" applyFont="1" applyFill="1" applyBorder="1" applyAlignment="1">
      <alignment horizontal="left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36" borderId="4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42" xfId="0" applyFont="1" applyBorder="1" applyAlignment="1">
      <alignment/>
    </xf>
    <xf numFmtId="0" fontId="8" fillId="0" borderId="41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33" borderId="45" xfId="0" applyFont="1" applyFill="1" applyBorder="1" applyAlignment="1">
      <alignment/>
    </xf>
    <xf numFmtId="0" fontId="1" fillId="38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164" fontId="1" fillId="40" borderId="50" xfId="0" applyNumberFormat="1" applyFont="1" applyFill="1" applyBorder="1" applyAlignment="1">
      <alignment horizontal="center"/>
    </xf>
    <xf numFmtId="0" fontId="5" fillId="37" borderId="51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165" fontId="1" fillId="40" borderId="50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 horizontal="center"/>
    </xf>
    <xf numFmtId="1" fontId="5" fillId="33" borderId="52" xfId="0" applyNumberFormat="1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57150</xdr:rowOff>
    </xdr:from>
    <xdr:to>
      <xdr:col>7</xdr:col>
      <xdr:colOff>609600</xdr:colOff>
      <xdr:row>54</xdr:row>
      <xdr:rowOff>219075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695950" y="57150"/>
          <a:ext cx="3562350" cy="1221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INSTRUCCIONS D’ÚS DE L’APLICATIU PERSONAL DOCENT.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  full de càlcul ha de servir per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Calcular de forma personalitzada la quantia ÍNTEGRE de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PAGA EXTRAORDINÀRIA DESEMBRE 2012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PERSONAL DOCENT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percebrà en nòmina per aplicació del RD 20/2012 ( Decret Rajoy) , i  Calcular en base a l’anterior resultat, quina part proporcional d’aquesta paga extraordinària hauriem de RECLAMAR de forma individual a l’administració, en tant que el periode de meritació de la mateixa comprès entre l’1 de juny i el 14 juliol no està afectat pel RD 20/2012.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Tots els càlculs introduits corresponen a docents en JORNADA SENCERA.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FULL 1:  Dades personals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Marcar amb una X ( sempre majúscula) el COS DOCENT i NIVELL al qual pertanys.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Marcar amb una sola xifra , l’apartat antigüitat:  el nº trienni assolit ( 1,2, 3…..) i  nº ESTADI reconegut ( 1, 2, 3…)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ets membre d’equip directiu marcar X segons tipologia de centre: la casella de cada tipologia conté un comentari ( al passar el ratolí a l’exterm dret) on es defineix cadascuna d’elles.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perceps altres complements: tutoria, coordinació, llocs determinats, etc marcar amb una X el corresponent.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 recordar que només es cobra un complement encara que es realitzin funcions diferents.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FULL 2: Resultats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has introduït correctament les dades laborals en el full 1, el full 2 ja conté sense haver de fer res més,  les dades resultants segons el Cos docent al qual pertanys: Cos A2 ( mestres primària, professors tècnics de FP i mestres de la ESO) i a continuació les del Cos A1 ( professors de secundària i catedràtics).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casella vermella indica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QUANTIA DE LA PAGA EXTRA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et correspondria.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casella taronja indica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QUANTIA A RECLAMAR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nivell individual a partir del moment en què el seu pagament no es faci efectiu.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IMPORTANT: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 aplicatiu NO INDICA LA QUANTIA que en el mes de juny ens van sostraure en concepte del 5% de les  retribucions íntegres ( Decret de Catalunya)  i que ens hauran d’abonar en el mes de desembre, tal i com es determina en l’acord de govern del 24 de juliol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L’import el trobareu a la nómina de juny 2012 en els conceptes: 005R ( Deducció complement específic ) i 085R ( Deducció complement específic addicional).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Qualsevol consulta: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www.publica.cat</a:t>
          </a:r>
        </a:p>
      </xdr:txBody>
    </xdr:sp>
    <xdr:clientData/>
  </xdr:twoCellAnchor>
  <xdr:twoCellAnchor editAs="oneCell">
    <xdr:from>
      <xdr:col>3</xdr:col>
      <xdr:colOff>104775</xdr:colOff>
      <xdr:row>0</xdr:row>
      <xdr:rowOff>57150</xdr:rowOff>
    </xdr:from>
    <xdr:to>
      <xdr:col>3</xdr:col>
      <xdr:colOff>676275</xdr:colOff>
      <xdr:row>2</xdr:row>
      <xdr:rowOff>247650</xdr:rowOff>
    </xdr:to>
    <xdr:pic>
      <xdr:nvPicPr>
        <xdr:cNvPr id="2" name="2 Imagen" descr="logof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5715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381000</xdr:colOff>
      <xdr:row>80</xdr:row>
      <xdr:rowOff>238125</xdr:rowOff>
    </xdr:from>
    <xdr:ext cx="7191375" cy="933450"/>
    <xdr:sp>
      <xdr:nvSpPr>
        <xdr:cNvPr id="3" name="3 Rectángulo"/>
        <xdr:cNvSpPr>
          <a:spLocks/>
        </xdr:cNvSpPr>
      </xdr:nvSpPr>
      <xdr:spPr>
        <a:xfrm>
          <a:off x="381000" y="18840450"/>
          <a:ext cx="7191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www.publica.cat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8</xdr:col>
      <xdr:colOff>304800</xdr:colOff>
      <xdr:row>9</xdr:row>
      <xdr:rowOff>295275</xdr:rowOff>
    </xdr:to>
    <xdr:pic>
      <xdr:nvPicPr>
        <xdr:cNvPr id="1" name="1 Imagen" descr="logof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7145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26</xdr:row>
      <xdr:rowOff>66675</xdr:rowOff>
    </xdr:from>
    <xdr:ext cx="8743950" cy="933450"/>
    <xdr:sp>
      <xdr:nvSpPr>
        <xdr:cNvPr id="2" name="2 Rectángulo"/>
        <xdr:cNvSpPr>
          <a:spLocks/>
        </xdr:cNvSpPr>
      </xdr:nvSpPr>
      <xdr:spPr>
        <a:xfrm>
          <a:off x="47625" y="7848600"/>
          <a:ext cx="87439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www.publica.cat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C91" sqref="C91"/>
    </sheetView>
  </sheetViews>
  <sheetFormatPr defaultColWidth="11.421875" defaultRowHeight="12.75"/>
  <cols>
    <col min="1" max="1" width="32.28125" style="0" customWidth="1"/>
    <col min="2" max="2" width="18.8515625" style="0" customWidth="1"/>
    <col min="3" max="3" width="32.8515625" style="0" customWidth="1"/>
  </cols>
  <sheetData>
    <row r="1" spans="1:3" ht="35.25" customHeight="1">
      <c r="A1" s="8" t="s">
        <v>14</v>
      </c>
      <c r="B1" s="8"/>
      <c r="C1" s="8"/>
    </row>
    <row r="2" spans="1:3" ht="20.25">
      <c r="A2" s="2"/>
      <c r="B2" s="3"/>
      <c r="C2" s="3"/>
    </row>
    <row r="3" spans="1:3" ht="20.25">
      <c r="A3" s="2" t="s">
        <v>15</v>
      </c>
      <c r="B3" s="3"/>
      <c r="C3" s="3"/>
    </row>
    <row r="5" spans="1:3" ht="18">
      <c r="A5" s="4" t="s">
        <v>8</v>
      </c>
      <c r="B5" s="5"/>
      <c r="C5" s="6"/>
    </row>
    <row r="6" ht="13.5" thickBot="1"/>
    <row r="7" spans="1:3" ht="17.25" thickBot="1" thickTop="1">
      <c r="A7" s="15" t="s">
        <v>0</v>
      </c>
      <c r="B7" s="16"/>
      <c r="C7" s="74" t="s">
        <v>62</v>
      </c>
    </row>
    <row r="8" spans="1:3" ht="15">
      <c r="A8" s="17" t="s">
        <v>4</v>
      </c>
      <c r="B8" s="44" t="s">
        <v>5</v>
      </c>
      <c r="C8" s="117"/>
    </row>
    <row r="9" spans="1:3" ht="15">
      <c r="A9" s="18" t="s">
        <v>7</v>
      </c>
      <c r="B9" s="37" t="s">
        <v>6</v>
      </c>
      <c r="C9" s="118"/>
    </row>
    <row r="10" spans="1:3" ht="15.75" thickBot="1">
      <c r="A10" s="19" t="s">
        <v>9</v>
      </c>
      <c r="B10" s="45" t="s">
        <v>5</v>
      </c>
      <c r="C10" s="118"/>
    </row>
    <row r="11" spans="1:3" ht="16.5" thickBot="1">
      <c r="A11" s="20" t="s">
        <v>10</v>
      </c>
      <c r="B11" s="34"/>
      <c r="C11" s="76" t="s">
        <v>62</v>
      </c>
    </row>
    <row r="12" spans="1:3" ht="15">
      <c r="A12" s="17" t="s">
        <v>11</v>
      </c>
      <c r="B12" s="44" t="s">
        <v>6</v>
      </c>
      <c r="C12" s="117"/>
    </row>
    <row r="13" spans="1:4" ht="15.75" thickBot="1">
      <c r="A13" s="21" t="s">
        <v>12</v>
      </c>
      <c r="B13" s="46" t="s">
        <v>13</v>
      </c>
      <c r="C13" s="119"/>
      <c r="D13" s="13"/>
    </row>
    <row r="14" spans="1:3" ht="16.5" thickBot="1" thickTop="1">
      <c r="A14" s="9"/>
      <c r="B14" s="10"/>
      <c r="C14" s="11"/>
    </row>
    <row r="15" spans="1:3" ht="18.75" thickTop="1">
      <c r="A15" s="77" t="s">
        <v>16</v>
      </c>
      <c r="B15" s="36"/>
      <c r="C15" s="11"/>
    </row>
    <row r="16" ht="13.5" thickBot="1">
      <c r="A16" s="78" t="s">
        <v>70</v>
      </c>
    </row>
    <row r="17" spans="1:6" ht="16.5" thickBot="1">
      <c r="A17" s="79" t="s">
        <v>32</v>
      </c>
      <c r="B17" s="11"/>
      <c r="C17" s="35"/>
      <c r="F17" s="73"/>
    </row>
    <row r="18" spans="1:3" ht="22.5" customHeight="1" thickBot="1">
      <c r="A18" s="115"/>
      <c r="B18" s="12"/>
      <c r="C18" s="34"/>
    </row>
    <row r="19" spans="1:3" ht="16.5" thickBot="1">
      <c r="A19" s="78" t="s">
        <v>70</v>
      </c>
      <c r="B19" s="12"/>
      <c r="C19" s="34"/>
    </row>
    <row r="20" spans="1:3" ht="16.5" thickBot="1">
      <c r="A20" s="80" t="s">
        <v>49</v>
      </c>
      <c r="B20" s="12"/>
      <c r="C20" s="34"/>
    </row>
    <row r="21" spans="1:3" ht="24" customHeight="1" thickBot="1">
      <c r="A21" s="116"/>
      <c r="B21" s="12"/>
      <c r="C21" s="34"/>
    </row>
    <row r="22" ht="13.5" thickTop="1"/>
    <row r="23" spans="1:3" ht="12.75">
      <c r="A23" s="3"/>
      <c r="B23" s="3"/>
      <c r="C23" s="3"/>
    </row>
    <row r="24" spans="1:3" ht="20.25">
      <c r="A24" s="2" t="s">
        <v>17</v>
      </c>
      <c r="B24" s="2"/>
      <c r="C24" s="2"/>
    </row>
    <row r="25" spans="1:3" ht="20.25">
      <c r="A25" s="22"/>
      <c r="B25" s="22"/>
      <c r="C25" s="22"/>
    </row>
    <row r="26" spans="1:3" ht="27" customHeight="1">
      <c r="A26" s="23" t="s">
        <v>18</v>
      </c>
      <c r="B26" s="23"/>
      <c r="C26" s="23"/>
    </row>
    <row r="27" spans="1:3" ht="16.5" thickBot="1">
      <c r="A27" s="7"/>
      <c r="B27" s="7"/>
      <c r="C27" s="7"/>
    </row>
    <row r="28" spans="1:3" ht="15.75" thickTop="1">
      <c r="A28" s="50" t="s">
        <v>19</v>
      </c>
      <c r="B28" s="51"/>
      <c r="C28" s="52"/>
    </row>
    <row r="29" spans="1:3" ht="15">
      <c r="A29" s="53"/>
      <c r="B29" s="54"/>
      <c r="C29" s="55"/>
    </row>
    <row r="30" spans="1:3" ht="28.5" customHeight="1" thickBot="1">
      <c r="A30" s="13" t="s">
        <v>33</v>
      </c>
      <c r="B30" s="11"/>
      <c r="C30" s="56"/>
    </row>
    <row r="31" spans="1:3" ht="17.25" thickBot="1" thickTop="1">
      <c r="A31" s="15" t="s">
        <v>20</v>
      </c>
      <c r="B31" s="28" t="s">
        <v>22</v>
      </c>
      <c r="C31" s="74" t="s">
        <v>62</v>
      </c>
    </row>
    <row r="32" spans="1:3" ht="16.5" thickBot="1">
      <c r="A32" s="43" t="s">
        <v>21</v>
      </c>
      <c r="B32" s="26" t="s">
        <v>23</v>
      </c>
      <c r="C32" s="118"/>
    </row>
    <row r="33" spans="1:3" ht="18" customHeight="1">
      <c r="A33" s="13"/>
      <c r="B33" s="26" t="s">
        <v>54</v>
      </c>
      <c r="C33" s="118"/>
    </row>
    <row r="34" spans="1:3" ht="16.5" customHeight="1" thickBot="1">
      <c r="A34" s="13"/>
      <c r="B34" s="26"/>
      <c r="C34" s="31"/>
    </row>
    <row r="35" spans="1:3" ht="16.5" thickBot="1">
      <c r="A35" s="43" t="s">
        <v>27</v>
      </c>
      <c r="B35" s="26" t="s">
        <v>23</v>
      </c>
      <c r="C35" s="118"/>
    </row>
    <row r="36" spans="1:3" ht="16.5" customHeight="1">
      <c r="A36" s="13"/>
      <c r="B36" s="26" t="s">
        <v>54</v>
      </c>
      <c r="C36" s="118"/>
    </row>
    <row r="37" spans="1:3" ht="13.5" thickBot="1">
      <c r="A37" s="13"/>
      <c r="B37" s="26"/>
      <c r="C37" s="31"/>
    </row>
    <row r="38" spans="1:3" ht="16.5" thickBot="1">
      <c r="A38" s="43" t="s">
        <v>28</v>
      </c>
      <c r="B38" s="26" t="s">
        <v>23</v>
      </c>
      <c r="C38" s="118"/>
    </row>
    <row r="39" spans="1:3" ht="15" customHeight="1">
      <c r="A39" s="13"/>
      <c r="B39" s="26" t="s">
        <v>54</v>
      </c>
      <c r="C39" s="118"/>
    </row>
    <row r="40" spans="1:3" ht="17.25" customHeight="1" thickBot="1">
      <c r="A40" s="13"/>
      <c r="B40" s="26"/>
      <c r="C40" s="31"/>
    </row>
    <row r="41" spans="1:3" ht="16.5" thickBot="1">
      <c r="A41" s="43" t="s">
        <v>29</v>
      </c>
      <c r="B41" s="26" t="s">
        <v>23</v>
      </c>
      <c r="C41" s="118"/>
    </row>
    <row r="42" spans="1:3" ht="17.25" customHeight="1">
      <c r="A42" s="13"/>
      <c r="B42" s="26" t="s">
        <v>54</v>
      </c>
      <c r="C42" s="118"/>
    </row>
    <row r="43" spans="1:3" ht="15.75" customHeight="1" thickBot="1">
      <c r="A43" s="13"/>
      <c r="B43" s="26"/>
      <c r="C43" s="31"/>
    </row>
    <row r="44" spans="1:3" ht="16.5" thickBot="1">
      <c r="A44" s="43" t="s">
        <v>30</v>
      </c>
      <c r="B44" s="26" t="s">
        <v>23</v>
      </c>
      <c r="C44" s="118"/>
    </row>
    <row r="45" spans="1:3" ht="15" customHeight="1">
      <c r="A45" s="13"/>
      <c r="B45" s="26" t="s">
        <v>24</v>
      </c>
      <c r="C45" s="118"/>
    </row>
    <row r="46" spans="1:3" ht="13.5" thickBot="1">
      <c r="A46" s="13"/>
      <c r="B46" s="27"/>
      <c r="C46" s="31"/>
    </row>
    <row r="47" spans="1:3" ht="16.5" thickBot="1">
      <c r="A47" s="30" t="s">
        <v>31</v>
      </c>
      <c r="B47" s="26" t="s">
        <v>23</v>
      </c>
      <c r="C47" s="120"/>
    </row>
    <row r="48" spans="1:3" ht="16.5" thickBot="1">
      <c r="A48" s="57"/>
      <c r="B48" s="58"/>
      <c r="C48" s="59"/>
    </row>
    <row r="49" spans="1:3" ht="21" customHeight="1" thickTop="1">
      <c r="A49" s="25" t="s">
        <v>51</v>
      </c>
      <c r="B49" s="24"/>
      <c r="C49" s="60"/>
    </row>
    <row r="50" spans="1:3" ht="15.75">
      <c r="A50" s="41"/>
      <c r="B50" s="42"/>
      <c r="C50" s="61"/>
    </row>
    <row r="51" spans="1:3" ht="24" customHeight="1" thickBot="1">
      <c r="A51" s="65" t="s">
        <v>33</v>
      </c>
      <c r="B51" s="65"/>
      <c r="C51" s="62"/>
    </row>
    <row r="52" spans="1:3" ht="17.25" thickBot="1" thickTop="1">
      <c r="A52" s="63" t="s">
        <v>20</v>
      </c>
      <c r="B52" s="64" t="s">
        <v>22</v>
      </c>
      <c r="C52" s="74" t="s">
        <v>62</v>
      </c>
    </row>
    <row r="53" spans="1:3" ht="16.5" thickBot="1">
      <c r="A53" s="43" t="s">
        <v>52</v>
      </c>
      <c r="B53" s="26" t="s">
        <v>23</v>
      </c>
      <c r="C53" s="118"/>
    </row>
    <row r="54" spans="1:3" ht="18.75" customHeight="1">
      <c r="A54" s="13"/>
      <c r="B54" s="26" t="s">
        <v>54</v>
      </c>
      <c r="C54" s="118"/>
    </row>
    <row r="55" spans="1:3" ht="21" customHeight="1" thickBot="1">
      <c r="A55" s="13"/>
      <c r="B55" s="26"/>
      <c r="C55" s="31"/>
    </row>
    <row r="56" spans="1:3" ht="21.75" customHeight="1" thickBot="1">
      <c r="A56" s="43" t="s">
        <v>53</v>
      </c>
      <c r="B56" s="26" t="s">
        <v>23</v>
      </c>
      <c r="C56" s="118"/>
    </row>
    <row r="57" spans="1:3" ht="18.75" customHeight="1">
      <c r="A57" s="13"/>
      <c r="B57" s="26" t="s">
        <v>54</v>
      </c>
      <c r="C57" s="118"/>
    </row>
    <row r="58" spans="1:3" ht="21" customHeight="1" thickBot="1">
      <c r="A58" s="13"/>
      <c r="B58" s="26"/>
      <c r="C58" s="31"/>
    </row>
    <row r="59" spans="1:3" ht="18.75" customHeight="1" thickBot="1">
      <c r="A59" s="43" t="s">
        <v>26</v>
      </c>
      <c r="B59" s="26" t="s">
        <v>23</v>
      </c>
      <c r="C59" s="118"/>
    </row>
    <row r="60" spans="1:3" ht="17.25" customHeight="1">
      <c r="A60" s="13"/>
      <c r="B60" s="26" t="s">
        <v>54</v>
      </c>
      <c r="C60" s="118"/>
    </row>
    <row r="61" spans="1:3" ht="19.5" customHeight="1" thickBot="1">
      <c r="A61" s="13"/>
      <c r="B61" s="26"/>
      <c r="C61" s="31"/>
    </row>
    <row r="62" spans="1:3" ht="18" customHeight="1" thickBot="1">
      <c r="A62" s="43" t="s">
        <v>25</v>
      </c>
      <c r="B62" s="26" t="s">
        <v>23</v>
      </c>
      <c r="C62" s="118"/>
    </row>
    <row r="63" spans="1:3" ht="16.5" customHeight="1">
      <c r="A63" s="13"/>
      <c r="B63" s="26" t="s">
        <v>54</v>
      </c>
      <c r="C63" s="118"/>
    </row>
    <row r="64" spans="1:3" ht="20.25" customHeight="1" thickBot="1">
      <c r="A64" s="14"/>
      <c r="B64" s="29"/>
      <c r="C64" s="32"/>
    </row>
    <row r="65" spans="1:3" ht="16.5" thickTop="1">
      <c r="A65" s="12"/>
      <c r="B65" s="40"/>
      <c r="C65" s="34"/>
    </row>
    <row r="66" ht="13.5" thickBot="1"/>
    <row r="67" spans="1:3" ht="29.25" customHeight="1" thickTop="1">
      <c r="A67" s="81" t="s">
        <v>55</v>
      </c>
      <c r="B67" s="82"/>
      <c r="C67" s="60"/>
    </row>
    <row r="68" spans="1:3" ht="12.75">
      <c r="A68" s="83" t="s">
        <v>61</v>
      </c>
      <c r="B68" s="84"/>
      <c r="C68" s="85"/>
    </row>
    <row r="69" spans="1:3" ht="23.25" customHeight="1">
      <c r="A69" s="86"/>
      <c r="B69" s="87"/>
      <c r="C69" s="76" t="s">
        <v>62</v>
      </c>
    </row>
    <row r="70" spans="1:3" ht="20.25" customHeight="1">
      <c r="A70" s="88" t="s">
        <v>56</v>
      </c>
      <c r="B70" s="48"/>
      <c r="C70" s="118"/>
    </row>
    <row r="71" spans="1:3" ht="23.25" customHeight="1">
      <c r="A71" s="89" t="s">
        <v>57</v>
      </c>
      <c r="B71" s="27"/>
      <c r="C71" s="118"/>
    </row>
    <row r="72" spans="1:3" ht="15.75">
      <c r="A72" s="121"/>
      <c r="B72" s="84"/>
      <c r="C72" s="61"/>
    </row>
    <row r="73" spans="1:3" ht="20.25" customHeight="1">
      <c r="A73" s="88" t="s">
        <v>58</v>
      </c>
      <c r="B73" s="47"/>
      <c r="C73" s="118"/>
    </row>
    <row r="74" spans="1:3" ht="20.25" customHeight="1">
      <c r="A74" s="88" t="s">
        <v>59</v>
      </c>
      <c r="B74" s="26"/>
      <c r="C74" s="118"/>
    </row>
    <row r="75" spans="1:3" ht="19.5" customHeight="1">
      <c r="A75" s="88" t="s">
        <v>60</v>
      </c>
      <c r="B75" s="26"/>
      <c r="C75" s="118"/>
    </row>
    <row r="76" spans="1:3" ht="21" customHeight="1">
      <c r="A76" s="90" t="s">
        <v>65</v>
      </c>
      <c r="B76" s="26"/>
      <c r="C76" s="118"/>
    </row>
    <row r="77" spans="1:3" ht="22.5" customHeight="1">
      <c r="A77" s="88" t="s">
        <v>64</v>
      </c>
      <c r="B77" s="26"/>
      <c r="C77" s="118"/>
    </row>
    <row r="78" spans="1:3" ht="22.5" customHeight="1">
      <c r="A78" s="90" t="s">
        <v>66</v>
      </c>
      <c r="B78" s="27"/>
      <c r="C78" s="118"/>
    </row>
    <row r="79" spans="1:3" ht="23.25" customHeight="1">
      <c r="A79" s="90" t="s">
        <v>67</v>
      </c>
      <c r="B79" s="27"/>
      <c r="C79" s="118"/>
    </row>
    <row r="80" spans="1:3" ht="19.5" customHeight="1">
      <c r="A80" s="90" t="s">
        <v>68</v>
      </c>
      <c r="B80" s="27"/>
      <c r="C80" s="118"/>
    </row>
    <row r="81" spans="1:3" ht="18.75" customHeight="1" thickBot="1">
      <c r="A81" s="91" t="s">
        <v>69</v>
      </c>
      <c r="B81" s="29"/>
      <c r="C81" s="119"/>
    </row>
    <row r="82" ht="13.5" thickTop="1"/>
  </sheetData>
  <sheetProtection/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31.00390625" style="0" customWidth="1"/>
    <col min="2" max="2" width="19.140625" style="0" customWidth="1"/>
    <col min="4" max="4" width="15.28125" style="0" customWidth="1"/>
    <col min="5" max="5" width="18.8515625" style="0" customWidth="1"/>
    <col min="6" max="6" width="14.7109375" style="0" customWidth="1"/>
  </cols>
  <sheetData>
    <row r="1" spans="1:6" ht="29.25" customHeight="1">
      <c r="A1" s="33" t="s">
        <v>63</v>
      </c>
      <c r="B1" s="33"/>
      <c r="C1" s="33"/>
      <c r="D1" s="33"/>
      <c r="E1" s="33"/>
      <c r="F1" s="1"/>
    </row>
    <row r="2" ht="27" customHeight="1" thickBot="1"/>
    <row r="3" spans="1:6" ht="14.25" thickBot="1" thickTop="1">
      <c r="A3" s="92"/>
      <c r="B3" s="93"/>
      <c r="C3" s="93"/>
      <c r="D3" s="93"/>
      <c r="E3" s="93"/>
      <c r="F3" s="94"/>
    </row>
    <row r="4" spans="1:6" ht="21" customHeight="1" thickBot="1">
      <c r="A4" s="95" t="s">
        <v>36</v>
      </c>
      <c r="B4" s="11"/>
      <c r="C4" s="96" t="s">
        <v>35</v>
      </c>
      <c r="D4" s="96"/>
      <c r="E4" s="11"/>
      <c r="F4" s="97"/>
    </row>
    <row r="5" spans="1:6" ht="16.5" thickBot="1">
      <c r="A5" s="98"/>
      <c r="B5" s="49" t="s">
        <v>1</v>
      </c>
      <c r="C5" s="114" t="s">
        <v>2</v>
      </c>
      <c r="D5" s="114" t="s">
        <v>3</v>
      </c>
      <c r="E5" s="49" t="s">
        <v>37</v>
      </c>
      <c r="F5" s="99" t="s">
        <v>38</v>
      </c>
    </row>
    <row r="6" spans="1:6" ht="26.25" customHeight="1" thickBot="1">
      <c r="A6" s="100" t="s">
        <v>43</v>
      </c>
      <c r="B6" s="38">
        <f>IF(FULL1!C8="X",699.35)+IF(FULL1!C9="X",699.35)+IF(FULL1!C10="X",699.35)</f>
        <v>0</v>
      </c>
      <c r="C6" s="69">
        <f>FULL1!A18</f>
        <v>0</v>
      </c>
      <c r="D6" s="70">
        <f>C6*25.35</f>
        <v>0</v>
      </c>
      <c r="E6" s="39">
        <f>IF(FULL1!C8="X",473.35)+IF(FULL1!C10="X",473.35)+IF(FULL1!C9="X",582.92)</f>
        <v>0</v>
      </c>
      <c r="F6" s="101">
        <f>B6+D6+E6</f>
        <v>0</v>
      </c>
    </row>
    <row r="7" spans="1:6" ht="12.75">
      <c r="A7" s="98"/>
      <c r="B7" s="11"/>
      <c r="C7" s="11"/>
      <c r="D7" s="11"/>
      <c r="E7" s="11"/>
      <c r="F7" s="97"/>
    </row>
    <row r="8" spans="1:6" ht="20.25" customHeight="1">
      <c r="A8" s="98"/>
      <c r="B8" s="11"/>
      <c r="C8" s="102" t="s">
        <v>40</v>
      </c>
      <c r="D8" s="75"/>
      <c r="E8" s="11"/>
      <c r="F8" s="97"/>
    </row>
    <row r="9" spans="1:6" ht="20.25" customHeight="1" thickBot="1">
      <c r="A9" s="98"/>
      <c r="B9" s="103" t="s">
        <v>39</v>
      </c>
      <c r="C9" s="71" t="s">
        <v>41</v>
      </c>
      <c r="D9" s="72" t="s">
        <v>42</v>
      </c>
      <c r="E9" s="104" t="s">
        <v>44</v>
      </c>
      <c r="F9" s="99" t="s">
        <v>45</v>
      </c>
    </row>
    <row r="10" spans="1:6" ht="28.5" customHeight="1" thickBot="1">
      <c r="A10" s="100" t="s">
        <v>34</v>
      </c>
      <c r="B10" s="38">
        <f>IF(FULL1!C8="X",558.66)+IF(FULL1!C9="X",571.37)+IF(FULL1!C10="X",680.94)</f>
        <v>0</v>
      </c>
      <c r="C10" s="69">
        <f>FULL1!A21</f>
        <v>0</v>
      </c>
      <c r="D10" s="70">
        <f>IF(C10=1,102.97)+IF(C10=2,211.26)+IF(C10=3,334.04)+IF(C10=4,467)+IF(C10=5,583.38)</f>
        <v>0</v>
      </c>
      <c r="E10" s="39">
        <f>IF(FULL1!C32="X",705.34)+IF(FULL1!C33="X",440.55)+IF(FULL1!C35="X",666.29)+IF(FULL1!C36="X",417.72)+IF(FULL1!C38="X",573.38)+IF(FULL1!C39="X",379.32)+IF(FULL1!C41="X",483.98)+IF(FULL1!C42="X",343.55)+IF(FULL1!C44="X",337.81)+IF(FULL1!C45="X",230.55)+IF(FULL1!C47="X",244.24)+IF(FULL1!C70="X",74.76)+IF(FULL1!C71="X",53.13)+IF(FULL1!C73="X",329.53)+IF(FULL1!C74="X",198.27)+IF(FULL1!C75="X",112.55)+IF(FULL1!C76="X",248.46)+IF(FULL1!C77="X",312.43)+IF(FULL1!C78="X",381.38)+IF(FULL1!C79="X",574.77)+IF(FULL1!C80="X",430.71)+IF(FULL1!C81="X",356.77)</f>
        <v>0</v>
      </c>
      <c r="F10" s="101">
        <f>B10+D10+E10</f>
        <v>0</v>
      </c>
    </row>
    <row r="11" spans="1:6" ht="12.75">
      <c r="A11" s="98"/>
      <c r="B11" s="11"/>
      <c r="C11" s="11"/>
      <c r="D11" s="11"/>
      <c r="E11" s="11"/>
      <c r="F11" s="97"/>
    </row>
    <row r="12" spans="1:6" ht="13.5" thickBot="1">
      <c r="A12" s="98"/>
      <c r="B12" s="11"/>
      <c r="C12" s="11"/>
      <c r="D12" s="11"/>
      <c r="E12" s="11"/>
      <c r="F12" s="97"/>
    </row>
    <row r="13" spans="1:6" ht="33.75" customHeight="1" thickBot="1">
      <c r="A13" s="105" t="s">
        <v>50</v>
      </c>
      <c r="B13" s="66"/>
      <c r="C13" s="66"/>
      <c r="D13" s="66"/>
      <c r="E13" s="67" t="s">
        <v>47</v>
      </c>
      <c r="F13" s="106">
        <f>F6+F10</f>
        <v>0</v>
      </c>
    </row>
    <row r="14" spans="1:6" ht="36.75" customHeight="1" thickBot="1">
      <c r="A14" s="107" t="s">
        <v>71</v>
      </c>
      <c r="B14" s="108"/>
      <c r="C14" s="108"/>
      <c r="D14" s="108"/>
      <c r="E14" s="109"/>
      <c r="F14" s="110">
        <f>F13*44/183</f>
        <v>0</v>
      </c>
    </row>
    <row r="15" ht="34.5" customHeight="1" thickBot="1" thickTop="1"/>
    <row r="16" spans="1:6" ht="24" customHeight="1" thickBot="1" thickTop="1">
      <c r="A16" s="111" t="s">
        <v>46</v>
      </c>
      <c r="B16" s="93"/>
      <c r="C16" s="112" t="s">
        <v>35</v>
      </c>
      <c r="D16" s="112"/>
      <c r="E16" s="93"/>
      <c r="F16" s="94"/>
    </row>
    <row r="17" spans="1:6" ht="20.25" customHeight="1" thickBot="1">
      <c r="A17" s="98"/>
      <c r="B17" s="49" t="s">
        <v>1</v>
      </c>
      <c r="C17" s="114" t="s">
        <v>2</v>
      </c>
      <c r="D17" s="114" t="s">
        <v>3</v>
      </c>
      <c r="E17" s="49" t="s">
        <v>37</v>
      </c>
      <c r="F17" s="99" t="s">
        <v>38</v>
      </c>
    </row>
    <row r="18" spans="1:6" ht="29.25" customHeight="1" thickBot="1">
      <c r="A18" s="100" t="s">
        <v>43</v>
      </c>
      <c r="B18" s="38">
        <f>IF(FULL1!C12="X",684.36)+IF(FULL1!C13="X",684.36)</f>
        <v>0</v>
      </c>
      <c r="C18" s="69">
        <f>FULL1!A18</f>
        <v>0</v>
      </c>
      <c r="D18" s="70">
        <f>C18*26.31</f>
        <v>0</v>
      </c>
      <c r="E18" s="39">
        <f>IF(FULL1!C12="X",582.92)+IF(FULL1!C13="X",698.2)</f>
        <v>0</v>
      </c>
      <c r="F18" s="101">
        <f>B18+D18+E18</f>
        <v>0</v>
      </c>
    </row>
    <row r="19" spans="1:6" ht="12.75">
      <c r="A19" s="98"/>
      <c r="B19" s="11"/>
      <c r="C19" s="11"/>
      <c r="D19" s="11"/>
      <c r="E19" s="11"/>
      <c r="F19" s="97"/>
    </row>
    <row r="20" spans="1:6" ht="21" customHeight="1">
      <c r="A20" s="98"/>
      <c r="B20" s="11"/>
      <c r="C20" s="102" t="s">
        <v>40</v>
      </c>
      <c r="D20" s="75"/>
      <c r="E20" s="11"/>
      <c r="F20" s="97"/>
    </row>
    <row r="21" spans="1:6" ht="24" customHeight="1" thickBot="1">
      <c r="A21" s="98"/>
      <c r="B21" s="103" t="s">
        <v>39</v>
      </c>
      <c r="C21" s="71" t="s">
        <v>41</v>
      </c>
      <c r="D21" s="72" t="s">
        <v>42</v>
      </c>
      <c r="E21" s="104" t="s">
        <v>44</v>
      </c>
      <c r="F21" s="99" t="s">
        <v>45</v>
      </c>
    </row>
    <row r="22" spans="1:6" ht="29.25" customHeight="1" thickBot="1">
      <c r="A22" s="100" t="s">
        <v>34</v>
      </c>
      <c r="B22" s="38">
        <f>IF(FULL1!C12="X",571.37)+IF(FULL1!C13="X",622.94)</f>
        <v>0</v>
      </c>
      <c r="C22" s="69">
        <f>FULL1!A21</f>
        <v>0</v>
      </c>
      <c r="D22" s="70">
        <f>IF(C22=1,102.97)+IF(C22=2,211.26)+IF(C22=3,334.04)+IF(C22=4,467)+IF(C22=5,583.38)</f>
        <v>0</v>
      </c>
      <c r="E22" s="39">
        <f>IF(FULL1!C53="X",946.11)+IF(FULL1!C54="X",708.36)+IF(FULL1!C56="X",822.64)+IF(FULL1!C57="X",622.67)+IF(FULL1!C59="X",704.52)+IF(FULL1!C60="X",537)+IF(FULL1!C62="X",651.32)+IF(FULL1!C63="X",494.57)+IF(FULL1!C70="X",74.76)+IF(FULL1!C71="X",53.13)+IF(FULL1!C76="X",248.46)+IF(FULL1!C77="X",312.43)+IF(FULL1!C78="X",381.38)+IF(FULL1!C79="X",574.77)+IF(FULL1!C80="X",430.71)+IF(FULL1!C81="X",356.77)</f>
        <v>0</v>
      </c>
      <c r="F22" s="101">
        <f>B22+D22+E22</f>
        <v>0</v>
      </c>
    </row>
    <row r="23" spans="1:6" ht="19.5" customHeight="1">
      <c r="A23" s="98"/>
      <c r="B23" s="11"/>
      <c r="C23" s="11"/>
      <c r="D23" s="11"/>
      <c r="E23" s="11"/>
      <c r="F23" s="97"/>
    </row>
    <row r="24" spans="1:6" ht="13.5" thickBot="1">
      <c r="A24" s="98"/>
      <c r="B24" s="11"/>
      <c r="C24" s="11"/>
      <c r="D24" s="11"/>
      <c r="E24" s="11"/>
      <c r="F24" s="97"/>
    </row>
    <row r="25" spans="1:6" ht="36.75" customHeight="1" thickBot="1">
      <c r="A25" s="105" t="s">
        <v>50</v>
      </c>
      <c r="B25" s="68"/>
      <c r="C25" s="68"/>
      <c r="D25" s="68"/>
      <c r="E25" s="67" t="s">
        <v>48</v>
      </c>
      <c r="F25" s="106">
        <f>F18+F22</f>
        <v>0</v>
      </c>
    </row>
    <row r="26" spans="1:6" ht="35.25" customHeight="1" thickBot="1">
      <c r="A26" s="107" t="s">
        <v>71</v>
      </c>
      <c r="B26" s="108"/>
      <c r="C26" s="108"/>
      <c r="D26" s="108"/>
      <c r="E26" s="109"/>
      <c r="F26" s="113">
        <f>F25*44/183</f>
        <v>0</v>
      </c>
    </row>
    <row r="27" ht="13.5" thickTop="1"/>
  </sheetData>
  <sheetProtection password="CC3B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 pinós</dc:creator>
  <cp:keywords/>
  <dc:description/>
  <cp:lastModifiedBy>FETE-UGT</cp:lastModifiedBy>
  <dcterms:created xsi:type="dcterms:W3CDTF">2012-11-20T17:30:34Z</dcterms:created>
  <dcterms:modified xsi:type="dcterms:W3CDTF">2012-12-05T09:16:04Z</dcterms:modified>
  <cp:category/>
  <cp:version/>
  <cp:contentType/>
  <cp:contentStatus/>
</cp:coreProperties>
</file>